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F43" i="1" s="1"/>
  <c r="B43" i="1"/>
  <c r="E42" i="1"/>
  <c r="B42" i="1"/>
  <c r="F42" i="1" s="1"/>
  <c r="E41" i="1"/>
  <c r="B41" i="1"/>
  <c r="F41" i="1" s="1"/>
  <c r="F40" i="1"/>
  <c r="E40" i="1"/>
  <c r="B40" i="1"/>
  <c r="E39" i="1"/>
  <c r="F39" i="1" s="1"/>
  <c r="D39" i="1"/>
  <c r="B39" i="1"/>
  <c r="E38" i="1"/>
  <c r="F38" i="1" s="1"/>
  <c r="B38" i="1"/>
  <c r="E37" i="1"/>
  <c r="B37" i="1"/>
  <c r="F37" i="1" s="1"/>
  <c r="D36" i="1"/>
  <c r="E36" i="1" s="1"/>
  <c r="B36" i="1"/>
  <c r="E35" i="1"/>
  <c r="B35" i="1"/>
  <c r="F35" i="1" s="1"/>
  <c r="D34" i="1"/>
  <c r="E34" i="1" s="1"/>
  <c r="F34" i="1" s="1"/>
  <c r="B34" i="1"/>
  <c r="F33" i="1"/>
  <c r="E33" i="1"/>
  <c r="B33" i="1"/>
  <c r="E32" i="1"/>
  <c r="F32" i="1" s="1"/>
  <c r="B32" i="1"/>
  <c r="E31" i="1"/>
  <c r="B31" i="1"/>
  <c r="F31" i="1" s="1"/>
  <c r="E30" i="1"/>
  <c r="B30" i="1"/>
  <c r="F30" i="1" s="1"/>
  <c r="F29" i="1"/>
  <c r="E29" i="1"/>
  <c r="B29" i="1"/>
  <c r="E28" i="1"/>
  <c r="F28" i="1" s="1"/>
  <c r="B28" i="1"/>
  <c r="E27" i="1"/>
  <c r="B27" i="1"/>
  <c r="F27" i="1" s="1"/>
  <c r="E26" i="1"/>
  <c r="B26" i="1"/>
  <c r="F26" i="1" s="1"/>
  <c r="F25" i="1"/>
  <c r="E25" i="1"/>
  <c r="B25" i="1"/>
  <c r="E24" i="1"/>
  <c r="F24" i="1" s="1"/>
  <c r="B24" i="1"/>
  <c r="E23" i="1"/>
  <c r="B23" i="1"/>
  <c r="F23" i="1" s="1"/>
  <c r="E22" i="1"/>
  <c r="B22" i="1"/>
  <c r="F22" i="1" s="1"/>
  <c r="F21" i="1"/>
  <c r="E21" i="1"/>
  <c r="B21" i="1"/>
  <c r="E20" i="1"/>
  <c r="F20" i="1" s="1"/>
  <c r="B20" i="1"/>
  <c r="E19" i="1"/>
  <c r="B19" i="1"/>
  <c r="F19" i="1" s="1"/>
  <c r="E18" i="1"/>
  <c r="B18" i="1"/>
  <c r="F18" i="1" s="1"/>
  <c r="F17" i="1"/>
  <c r="E17" i="1"/>
  <c r="B17" i="1"/>
  <c r="E16" i="1"/>
  <c r="F16" i="1" s="1"/>
  <c r="B16" i="1"/>
  <c r="E15" i="1"/>
  <c r="B15" i="1"/>
  <c r="F15" i="1" s="1"/>
  <c r="E14" i="1"/>
  <c r="B14" i="1"/>
  <c r="F14" i="1" s="1"/>
  <c r="F13" i="1"/>
  <c r="E13" i="1"/>
  <c r="B13" i="1"/>
  <c r="E12" i="1"/>
  <c r="F12" i="1" s="1"/>
  <c r="B12" i="1"/>
  <c r="E11" i="1"/>
  <c r="B11" i="1"/>
  <c r="F11" i="1" s="1"/>
  <c r="E10" i="1"/>
  <c r="B10" i="1"/>
  <c r="F10" i="1" s="1"/>
  <c r="F9" i="1"/>
  <c r="E9" i="1"/>
  <c r="B9" i="1"/>
  <c r="E8" i="1"/>
  <c r="F8" i="1" s="1"/>
  <c r="B8" i="1"/>
  <c r="E7" i="1"/>
  <c r="B7" i="1"/>
  <c r="F7" i="1" s="1"/>
  <c r="F36" i="1" l="1"/>
</calcChain>
</file>

<file path=xl/sharedStrings.xml><?xml version="1.0" encoding="utf-8"?>
<sst xmlns="http://schemas.openxmlformats.org/spreadsheetml/2006/main" count="51" uniqueCount="50">
  <si>
    <t>ООО "Тепловая компания"</t>
  </si>
  <si>
    <t xml:space="preserve">Расчет среднемесячного потребления тепловой энергии на отопление за 2022 год  для применения в 2023г. </t>
  </si>
  <si>
    <t>Адрес дома</t>
  </si>
  <si>
    <t>Расход по Одпу за  2022г (на жилые и нежилые помещения), Гкал</t>
  </si>
  <si>
    <t>Площадь жилых помещений</t>
  </si>
  <si>
    <t>Площадь нежилых помещений</t>
  </si>
  <si>
    <t>Общая площадь жилых и нежилых помещений,м2</t>
  </si>
  <si>
    <t>Полученное среднемесячноепотребление тепловой энергии на  2023 год, Гкал/м2</t>
  </si>
  <si>
    <t>гр.2/гр.3/12мес.</t>
  </si>
  <si>
    <t>Вахрушева 21а</t>
  </si>
  <si>
    <t>Вахрушева 23</t>
  </si>
  <si>
    <t>Вахрушева 27</t>
  </si>
  <si>
    <t>Вахрушева 29</t>
  </si>
  <si>
    <t>Вахрушева 31</t>
  </si>
  <si>
    <t>Вахрушева 5</t>
  </si>
  <si>
    <t>Вахрушева 7</t>
  </si>
  <si>
    <t xml:space="preserve">Горького 12 </t>
  </si>
  <si>
    <t>Горького 38</t>
  </si>
  <si>
    <t>Горького 40</t>
  </si>
  <si>
    <t>Горького 6</t>
  </si>
  <si>
    <t>Кузбасская 18</t>
  </si>
  <si>
    <t>Кузбасская 20</t>
  </si>
  <si>
    <t>Кусургашева 1</t>
  </si>
  <si>
    <t>Кусургашева 3</t>
  </si>
  <si>
    <t>Кусургашева 5</t>
  </si>
  <si>
    <t>Кусургашева 7</t>
  </si>
  <si>
    <t>Куюкова 4</t>
  </si>
  <si>
    <t>Куюкова 6</t>
  </si>
  <si>
    <t>Олимпийская 6</t>
  </si>
  <si>
    <t>Олимпийская 8</t>
  </si>
  <si>
    <t>Первомайская 2</t>
  </si>
  <si>
    <t>Первомайская 28</t>
  </si>
  <si>
    <t>Первомайская 30</t>
  </si>
  <si>
    <t>Пушкина 11</t>
  </si>
  <si>
    <t>Пушкина 2</t>
  </si>
  <si>
    <t>Пушкина 4</t>
  </si>
  <si>
    <t>Серафимовича 16</t>
  </si>
  <si>
    <t>Советская 21</t>
  </si>
  <si>
    <t>Советская 31</t>
  </si>
  <si>
    <t>Советская 35</t>
  </si>
  <si>
    <t>Советская 41</t>
  </si>
  <si>
    <t>Советская 44</t>
  </si>
  <si>
    <t>Советская 46</t>
  </si>
  <si>
    <t>Юбилейный 4</t>
  </si>
  <si>
    <t>Юбилейный 9</t>
  </si>
  <si>
    <t>Советская 38</t>
  </si>
  <si>
    <t>Начальник</t>
  </si>
  <si>
    <t>службы сбыта</t>
  </si>
  <si>
    <t>тепловой энергии</t>
  </si>
  <si>
    <t>Е.В.Докучаева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</si>
</sst>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1" xfId="0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Alignment="1"/>
    <xf numFmtId="0" fontId="0" fillId="0" borderId="0" xfId="0" applyAlignment="1">
      <alignment wrapText="1"/>
    </xf>
    <xf numFmtId="0" fontId="1" fillId="0" borderId="0" xfId="0" applyFont="1"/>
    <xf numFmtId="164" fontId="0" fillId="0" borderId="0" xfId="0" applyNumberFormat="1"/>
    <xf numFmtId="164" fontId="3" fillId="0" borderId="2" xfId="0" applyNumberFormat="1" applyFont="1" applyFill="1" applyBorder="1"/>
    <xf numFmtId="164" fontId="0" fillId="0" borderId="0" xfId="0" applyNumberFormat="1" applyFill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4;&#1086;&#1082;&#1091;&#1095;&#1072;&#1077;&#1074;&#1072;%20&#1045;.&#1042;\&#1050;&#1054;&#1056;&#1056;&#1045;&#1050;&#1058;&#1048;&#1056;&#1054;&#1042;&#1050;&#1048;\&#1056;&#1072;&#1089;&#1095;&#1077;&#1090;%20&#1085;&#1086;&#1088;&#1084;&#1072;&#1090;&#1080;&#1074;&#1072;%20&#1092;&#1077;&#1074;&#1088;&#1072;&#1083;&#1100;%20-&#1076;&#1077;&#1082;&#1072;&#1073;&#1088;&#1100;%202021%20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 месяцев 2022 (23)"/>
      <sheetName val="2022 показания"/>
      <sheetName val="сравнительное потребление"/>
      <sheetName val="годовое потребление мкд"/>
      <sheetName val="январь 21"/>
      <sheetName val="21"/>
      <sheetName val="12 месяцев в 2022"/>
      <sheetName val="11 месяцев корректировка"/>
      <sheetName val="11 сов 38"/>
      <sheetName val="12 сов 38"/>
    </sheetNames>
    <sheetDataSet>
      <sheetData sheetId="0"/>
      <sheetData sheetId="1">
        <row r="21">
          <cell r="B21">
            <v>672.399</v>
          </cell>
          <cell r="E21">
            <v>921.27299999999991</v>
          </cell>
          <cell r="H21">
            <v>962.47700000000009</v>
          </cell>
          <cell r="K21">
            <v>491.28399999999999</v>
          </cell>
          <cell r="N21">
            <v>175.88900000000001</v>
          </cell>
        </row>
        <row r="38">
          <cell r="B38">
            <v>600.56500000000005</v>
          </cell>
          <cell r="E38">
            <v>1477.1089999999999</v>
          </cell>
          <cell r="H38">
            <v>1379.8130000000001</v>
          </cell>
          <cell r="K38">
            <v>954.33800000000008</v>
          </cell>
          <cell r="N38">
            <v>1258.7469999999998</v>
          </cell>
        </row>
        <row r="55">
          <cell r="B55">
            <v>985.30899999999997</v>
          </cell>
          <cell r="E55">
            <v>962.73599999999999</v>
          </cell>
          <cell r="H55">
            <v>930.77200000000005</v>
          </cell>
          <cell r="K55">
            <v>639.02299999999991</v>
          </cell>
          <cell r="N55">
            <v>845.98400000000004</v>
          </cell>
        </row>
        <row r="72">
          <cell r="B72">
            <v>917.80099999999993</v>
          </cell>
          <cell r="E72">
            <v>634.80899999999997</v>
          </cell>
          <cell r="H72">
            <v>963.69600000000003</v>
          </cell>
          <cell r="K72">
            <v>926.25900000000001</v>
          </cell>
          <cell r="N72">
            <v>638.48199999999997</v>
          </cell>
        </row>
        <row r="89">
          <cell r="B89">
            <v>347.77500000000003</v>
          </cell>
          <cell r="E89">
            <v>636.95499999999993</v>
          </cell>
          <cell r="H89">
            <v>736.36199999999997</v>
          </cell>
          <cell r="K89">
            <v>764.75500000000011</v>
          </cell>
          <cell r="N89">
            <v>652.07899999999995</v>
          </cell>
        </row>
        <row r="106">
          <cell r="B106">
            <v>603.02800000000002</v>
          </cell>
          <cell r="E106">
            <v>1099.502</v>
          </cell>
          <cell r="H106">
            <v>111.79499999999999</v>
          </cell>
          <cell r="K106">
            <v>670.17100000000005</v>
          </cell>
          <cell r="N106">
            <v>823.6690000000001</v>
          </cell>
        </row>
        <row r="123">
          <cell r="B123">
            <v>1207.7339999999999</v>
          </cell>
          <cell r="E123">
            <v>154.291</v>
          </cell>
          <cell r="H123">
            <v>1038.001</v>
          </cell>
          <cell r="K123">
            <v>750.22</v>
          </cell>
          <cell r="N123">
            <v>641.25700000000006</v>
          </cell>
        </row>
        <row r="140">
          <cell r="B140">
            <v>1131.2750000000001</v>
          </cell>
          <cell r="E140">
            <v>932.21100000000001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I18" sqref="I18"/>
    </sheetView>
  </sheetViews>
  <sheetFormatPr defaultColWidth="14" defaultRowHeight="15" x14ac:dyDescent="0.25"/>
  <cols>
    <col min="1" max="1" width="23" customWidth="1"/>
    <col min="3" max="4" width="14" customWidth="1"/>
    <col min="5" max="5" width="14.42578125" customWidth="1"/>
    <col min="6" max="6" width="15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</row>
    <row r="2" spans="1:12" ht="52.5" customHeight="1" x14ac:dyDescent="0.25">
      <c r="A2" s="2" t="s">
        <v>1</v>
      </c>
      <c r="B2" s="2"/>
      <c r="C2" s="2"/>
      <c r="D2" s="2"/>
      <c r="E2" s="2"/>
      <c r="F2" s="2"/>
    </row>
    <row r="3" spans="1:12" x14ac:dyDescent="0.25">
      <c r="A3" s="3"/>
      <c r="B3" s="3"/>
      <c r="C3" s="3"/>
      <c r="D3" s="3"/>
      <c r="E3" s="3"/>
      <c r="F3" s="3"/>
    </row>
    <row r="4" spans="1:12" s="17" customFormat="1" ht="10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 spans="1:12" x14ac:dyDescent="0.25">
      <c r="A5" s="6"/>
      <c r="B5" s="6"/>
      <c r="C5" s="6"/>
      <c r="D5" s="6"/>
      <c r="E5" s="6"/>
      <c r="F5" s="6" t="s">
        <v>8</v>
      </c>
      <c r="G5" s="18"/>
    </row>
    <row r="6" spans="1:12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12" x14ac:dyDescent="0.25">
      <c r="A7" s="7" t="s">
        <v>9</v>
      </c>
      <c r="B7" s="6">
        <f>'[1]2022 показания'!B21</f>
        <v>672.399</v>
      </c>
      <c r="C7" s="6">
        <v>3232.2</v>
      </c>
      <c r="D7" s="6">
        <v>110.7</v>
      </c>
      <c r="E7" s="8">
        <f>C7+D7</f>
        <v>3342.8999999999996</v>
      </c>
      <c r="F7" s="9">
        <f>B7/E7/12</f>
        <v>1.6761868437584135E-2</v>
      </c>
      <c r="G7" s="19"/>
    </row>
    <row r="8" spans="1:12" x14ac:dyDescent="0.25">
      <c r="A8" s="7" t="s">
        <v>10</v>
      </c>
      <c r="B8" s="6">
        <f>'[1]2022 показания'!E21</f>
        <v>921.27299999999991</v>
      </c>
      <c r="C8" s="6">
        <v>4494.38</v>
      </c>
      <c r="D8" s="6">
        <v>0</v>
      </c>
      <c r="E8" s="8">
        <f t="shared" ref="E8:E43" si="0">C8+D8</f>
        <v>4494.38</v>
      </c>
      <c r="F8" s="9">
        <f>B8/E8/12</f>
        <v>1.7081944561875052E-2</v>
      </c>
      <c r="G8" s="19"/>
    </row>
    <row r="9" spans="1:12" x14ac:dyDescent="0.25">
      <c r="A9" s="7" t="s">
        <v>11</v>
      </c>
      <c r="B9" s="6">
        <f>'[1]2022 показания'!H21</f>
        <v>962.47700000000009</v>
      </c>
      <c r="C9" s="6">
        <v>4401.3599999999997</v>
      </c>
      <c r="D9" s="6">
        <v>0</v>
      </c>
      <c r="E9" s="8">
        <f t="shared" si="0"/>
        <v>4401.3599999999997</v>
      </c>
      <c r="F9" s="9">
        <f>B9/E9/12</f>
        <v>1.8223098466534589E-2</v>
      </c>
      <c r="G9" s="19"/>
    </row>
    <row r="10" spans="1:12" x14ac:dyDescent="0.25">
      <c r="A10" s="7" t="s">
        <v>12</v>
      </c>
      <c r="B10" s="6">
        <f>'[1]2022 показания'!B123</f>
        <v>1207.7339999999999</v>
      </c>
      <c r="C10" s="6">
        <v>5801.48</v>
      </c>
      <c r="D10" s="6">
        <v>0</v>
      </c>
      <c r="E10" s="8">
        <f t="shared" si="0"/>
        <v>5801.48</v>
      </c>
      <c r="F10" s="9">
        <f>B10/E10/12</f>
        <v>1.7348073250274067E-2</v>
      </c>
      <c r="G10" s="19"/>
    </row>
    <row r="11" spans="1:12" x14ac:dyDescent="0.25">
      <c r="A11" s="7" t="s">
        <v>13</v>
      </c>
      <c r="B11" s="6">
        <f>'[1]2022 показания'!K21</f>
        <v>491.28399999999999</v>
      </c>
      <c r="C11" s="6">
        <v>2730.4</v>
      </c>
      <c r="D11" s="6">
        <v>0</v>
      </c>
      <c r="E11" s="8">
        <f t="shared" si="0"/>
        <v>2730.4</v>
      </c>
      <c r="F11" s="9">
        <f t="shared" ref="F11:F43" si="1">B11/E11/12</f>
        <v>1.4994262134974118E-2</v>
      </c>
      <c r="G11" s="19"/>
    </row>
    <row r="12" spans="1:12" x14ac:dyDescent="0.25">
      <c r="A12" s="7" t="s">
        <v>14</v>
      </c>
      <c r="B12" s="6">
        <f>'[1]2022 показания'!N21</f>
        <v>175.88900000000001</v>
      </c>
      <c r="C12" s="6">
        <v>621.20000000000005</v>
      </c>
      <c r="D12" s="6">
        <v>0</v>
      </c>
      <c r="E12" s="8">
        <f t="shared" si="0"/>
        <v>621.20000000000005</v>
      </c>
      <c r="F12" s="9">
        <f t="shared" si="1"/>
        <v>2.3595326250268295E-2</v>
      </c>
      <c r="G12" s="19"/>
    </row>
    <row r="13" spans="1:12" x14ac:dyDescent="0.25">
      <c r="A13" s="7" t="s">
        <v>15</v>
      </c>
      <c r="B13" s="6">
        <f>'[1]2022 показания'!B38</f>
        <v>600.56500000000005</v>
      </c>
      <c r="C13" s="6">
        <v>2681.52</v>
      </c>
      <c r="D13" s="6">
        <v>61.5</v>
      </c>
      <c r="E13" s="8">
        <f t="shared" si="0"/>
        <v>2743.02</v>
      </c>
      <c r="F13" s="9">
        <f t="shared" si="1"/>
        <v>1.8245249153609283E-2</v>
      </c>
      <c r="G13" s="19"/>
    </row>
    <row r="14" spans="1:12" x14ac:dyDescent="0.25">
      <c r="A14" s="7" t="s">
        <v>16</v>
      </c>
      <c r="B14" s="6">
        <f>'[1]2022 показания'!E38</f>
        <v>1477.1089999999999</v>
      </c>
      <c r="C14" s="6">
        <v>7379.15</v>
      </c>
      <c r="D14" s="6">
        <v>358.2</v>
      </c>
      <c r="E14" s="8">
        <f t="shared" si="0"/>
        <v>7737.3499999999995</v>
      </c>
      <c r="F14" s="9">
        <f t="shared" si="1"/>
        <v>1.5908859837885928E-2</v>
      </c>
      <c r="G14" s="19"/>
    </row>
    <row r="15" spans="1:12" x14ac:dyDescent="0.25">
      <c r="A15" s="7" t="s">
        <v>17</v>
      </c>
      <c r="B15" s="6">
        <f>'[1]2022 показания'!K38</f>
        <v>954.33800000000008</v>
      </c>
      <c r="C15" s="6">
        <v>4447</v>
      </c>
      <c r="D15" s="6">
        <v>0</v>
      </c>
      <c r="E15" s="8">
        <f t="shared" si="0"/>
        <v>4447</v>
      </c>
      <c r="F15" s="9">
        <f t="shared" si="1"/>
        <v>1.7883554456187695E-2</v>
      </c>
      <c r="G15" s="19"/>
    </row>
    <row r="16" spans="1:12" x14ac:dyDescent="0.25">
      <c r="A16" s="7" t="s">
        <v>18</v>
      </c>
      <c r="B16" s="6">
        <f>'[1]2022 показания'!N38</f>
        <v>1258.7469999999998</v>
      </c>
      <c r="C16" s="6">
        <v>5664.56</v>
      </c>
      <c r="D16" s="6">
        <v>107.8</v>
      </c>
      <c r="E16" s="8">
        <f t="shared" si="0"/>
        <v>5772.3600000000006</v>
      </c>
      <c r="F16" s="9">
        <f t="shared" si="1"/>
        <v>1.8172044594123252E-2</v>
      </c>
      <c r="G16" s="20"/>
      <c r="H16" s="14"/>
      <c r="I16" s="14"/>
      <c r="J16" s="14"/>
      <c r="K16" s="14"/>
      <c r="L16" s="14"/>
    </row>
    <row r="17" spans="1:12" x14ac:dyDescent="0.25">
      <c r="A17" s="7" t="s">
        <v>19</v>
      </c>
      <c r="B17" s="6">
        <f>'[1]2022 показания'!H38</f>
        <v>1379.8130000000001</v>
      </c>
      <c r="C17" s="6">
        <v>5915.94</v>
      </c>
      <c r="D17" s="6"/>
      <c r="E17" s="8">
        <f t="shared" si="0"/>
        <v>5915.94</v>
      </c>
      <c r="F17" s="9">
        <f t="shared" si="1"/>
        <v>1.9436373030603197E-2</v>
      </c>
      <c r="G17" s="21"/>
      <c r="H17" s="15"/>
      <c r="I17" s="14"/>
      <c r="J17" s="14"/>
      <c r="K17" s="14"/>
      <c r="L17" s="14"/>
    </row>
    <row r="18" spans="1:12" x14ac:dyDescent="0.25">
      <c r="A18" s="7" t="s">
        <v>20</v>
      </c>
      <c r="B18" s="6">
        <f>'[1]2022 показания'!B55</f>
        <v>985.30899999999997</v>
      </c>
      <c r="C18" s="6">
        <v>4503.7</v>
      </c>
      <c r="D18" s="6">
        <v>0</v>
      </c>
      <c r="E18" s="8">
        <f t="shared" si="0"/>
        <v>4503.7</v>
      </c>
      <c r="F18" s="9">
        <f t="shared" si="1"/>
        <v>1.8231472641013685E-2</v>
      </c>
      <c r="G18" s="21"/>
      <c r="H18" s="15"/>
      <c r="I18" s="14"/>
      <c r="J18" s="14"/>
      <c r="K18" s="14"/>
      <c r="L18" s="14"/>
    </row>
    <row r="19" spans="1:12" x14ac:dyDescent="0.25">
      <c r="A19" s="7" t="s">
        <v>21</v>
      </c>
      <c r="B19" s="6">
        <f>'[1]2022 показания'!E55</f>
        <v>962.73599999999999</v>
      </c>
      <c r="C19" s="6">
        <v>4381.72</v>
      </c>
      <c r="D19" s="6">
        <v>0</v>
      </c>
      <c r="E19" s="8">
        <f t="shared" si="0"/>
        <v>4381.72</v>
      </c>
      <c r="F19" s="9">
        <f t="shared" si="1"/>
        <v>1.8309704864756304E-2</v>
      </c>
      <c r="G19" s="21"/>
      <c r="H19" s="15"/>
      <c r="I19" s="14"/>
      <c r="J19" s="14"/>
      <c r="K19" s="14"/>
      <c r="L19" s="14"/>
    </row>
    <row r="20" spans="1:12" x14ac:dyDescent="0.25">
      <c r="A20" s="7" t="s">
        <v>22</v>
      </c>
      <c r="B20" s="6">
        <f>'[1]2022 показания'!H55</f>
        <v>930.77200000000005</v>
      </c>
      <c r="C20" s="6">
        <v>4382.42</v>
      </c>
      <c r="D20" s="6">
        <v>0</v>
      </c>
      <c r="E20" s="8">
        <f t="shared" si="0"/>
        <v>4382.42</v>
      </c>
      <c r="F20" s="9">
        <f t="shared" si="1"/>
        <v>1.7698973017952032E-2</v>
      </c>
      <c r="G20" s="21"/>
      <c r="H20" s="15"/>
      <c r="I20" s="14"/>
      <c r="J20" s="14"/>
      <c r="K20" s="14"/>
      <c r="L20" s="14"/>
    </row>
    <row r="21" spans="1:12" x14ac:dyDescent="0.25">
      <c r="A21" s="7" t="s">
        <v>23</v>
      </c>
      <c r="B21" s="6">
        <f>'[1]2022 показания'!K55</f>
        <v>639.02299999999991</v>
      </c>
      <c r="C21" s="6">
        <v>2720.76</v>
      </c>
      <c r="D21" s="6">
        <v>0</v>
      </c>
      <c r="E21" s="8">
        <f t="shared" si="0"/>
        <v>2720.76</v>
      </c>
      <c r="F21" s="9">
        <f t="shared" si="1"/>
        <v>1.9572441768721482E-2</v>
      </c>
      <c r="G21" s="21"/>
      <c r="H21" s="15"/>
      <c r="I21" s="14"/>
      <c r="J21" s="14"/>
      <c r="K21" s="14"/>
      <c r="L21" s="14"/>
    </row>
    <row r="22" spans="1:12" x14ac:dyDescent="0.25">
      <c r="A22" s="7" t="s">
        <v>24</v>
      </c>
      <c r="B22" s="6">
        <f>'[1]2022 показания'!N55</f>
        <v>845.98400000000004</v>
      </c>
      <c r="C22" s="6">
        <v>4394.0600000000004</v>
      </c>
      <c r="D22" s="6">
        <v>0</v>
      </c>
      <c r="E22" s="8">
        <f t="shared" si="0"/>
        <v>4394.0600000000004</v>
      </c>
      <c r="F22" s="9">
        <f t="shared" si="1"/>
        <v>1.6044083755494157E-2</v>
      </c>
      <c r="G22" s="21"/>
      <c r="H22" s="15"/>
      <c r="I22" s="14"/>
      <c r="J22" s="14"/>
      <c r="K22" s="14"/>
      <c r="L22" s="14"/>
    </row>
    <row r="23" spans="1:12" x14ac:dyDescent="0.25">
      <c r="A23" s="7" t="s">
        <v>25</v>
      </c>
      <c r="B23" s="6">
        <f>'[1]2022 показания'!B72</f>
        <v>917.80099999999993</v>
      </c>
      <c r="C23" s="6">
        <v>4411.28</v>
      </c>
      <c r="D23" s="6">
        <v>0</v>
      </c>
      <c r="E23" s="8">
        <f t="shared" si="0"/>
        <v>4411.28</v>
      </c>
      <c r="F23" s="9">
        <f t="shared" si="1"/>
        <v>1.7338145995417806E-2</v>
      </c>
      <c r="G23" s="21"/>
      <c r="H23" s="15"/>
      <c r="I23" s="14"/>
      <c r="J23" s="14"/>
      <c r="K23" s="14"/>
      <c r="L23" s="14"/>
    </row>
    <row r="24" spans="1:12" x14ac:dyDescent="0.25">
      <c r="A24" s="7" t="s">
        <v>26</v>
      </c>
      <c r="B24" s="6">
        <f>'[1]2022 показания'!E72</f>
        <v>634.80899999999997</v>
      </c>
      <c r="C24" s="6">
        <v>2980</v>
      </c>
      <c r="D24" s="6">
        <v>0</v>
      </c>
      <c r="E24" s="8">
        <f t="shared" si="0"/>
        <v>2980</v>
      </c>
      <c r="F24" s="9">
        <f t="shared" si="1"/>
        <v>1.7751929530201341E-2</v>
      </c>
      <c r="G24" s="21"/>
      <c r="H24" s="15"/>
      <c r="I24" s="14"/>
      <c r="J24" s="14"/>
      <c r="K24" s="14"/>
      <c r="L24" s="14"/>
    </row>
    <row r="25" spans="1:12" x14ac:dyDescent="0.25">
      <c r="A25" s="7" t="s">
        <v>27</v>
      </c>
      <c r="B25" s="6">
        <f>'[1]2022 показания'!H72</f>
        <v>963.69600000000003</v>
      </c>
      <c r="C25" s="6">
        <v>4401.9799999999996</v>
      </c>
      <c r="D25" s="6">
        <v>0</v>
      </c>
      <c r="E25" s="8">
        <f t="shared" si="0"/>
        <v>4401.9799999999996</v>
      </c>
      <c r="F25" s="9">
        <f t="shared" si="1"/>
        <v>1.8243608557967101E-2</v>
      </c>
      <c r="G25" s="21"/>
      <c r="H25" s="15"/>
      <c r="I25" s="14"/>
      <c r="J25" s="14"/>
      <c r="K25" s="14"/>
      <c r="L25" s="14"/>
    </row>
    <row r="26" spans="1:12" x14ac:dyDescent="0.25">
      <c r="A26" s="7" t="s">
        <v>28</v>
      </c>
      <c r="B26" s="6">
        <f>'[1]2022 показания'!K72</f>
        <v>926.25900000000001</v>
      </c>
      <c r="C26" s="6">
        <v>4458.8500000000004</v>
      </c>
      <c r="D26" s="6">
        <v>0</v>
      </c>
      <c r="E26" s="8">
        <f t="shared" si="0"/>
        <v>4458.8500000000004</v>
      </c>
      <c r="F26" s="9">
        <f t="shared" si="1"/>
        <v>1.731124617334066E-2</v>
      </c>
      <c r="G26" s="21"/>
      <c r="H26" s="15"/>
      <c r="I26" s="14"/>
      <c r="J26" s="14"/>
      <c r="K26" s="14"/>
      <c r="L26" s="14"/>
    </row>
    <row r="27" spans="1:12" x14ac:dyDescent="0.25">
      <c r="A27" s="7" t="s">
        <v>29</v>
      </c>
      <c r="B27" s="6">
        <f>'[1]2022 показания'!N72</f>
        <v>638.48199999999997</v>
      </c>
      <c r="C27" s="6">
        <v>3824.24</v>
      </c>
      <c r="D27" s="6">
        <v>0</v>
      </c>
      <c r="E27" s="8">
        <f t="shared" si="0"/>
        <v>3824.24</v>
      </c>
      <c r="F27" s="9">
        <f t="shared" si="1"/>
        <v>1.3913047646939873E-2</v>
      </c>
      <c r="G27" s="21"/>
      <c r="H27" s="15"/>
      <c r="I27" s="14"/>
      <c r="J27" s="14"/>
      <c r="K27" s="14"/>
      <c r="L27" s="14"/>
    </row>
    <row r="28" spans="1:12" x14ac:dyDescent="0.25">
      <c r="A28" s="7" t="s">
        <v>30</v>
      </c>
      <c r="B28" s="6">
        <f>'[1]2022 показания'!B89</f>
        <v>347.77500000000003</v>
      </c>
      <c r="C28" s="6">
        <v>1530.07</v>
      </c>
      <c r="D28" s="6">
        <v>0</v>
      </c>
      <c r="E28" s="8">
        <f t="shared" si="0"/>
        <v>1530.07</v>
      </c>
      <c r="F28" s="9">
        <f t="shared" si="1"/>
        <v>1.8941126876548135E-2</v>
      </c>
      <c r="G28" s="20"/>
      <c r="H28" s="15"/>
      <c r="I28" s="14"/>
      <c r="J28" s="14"/>
      <c r="K28" s="14"/>
      <c r="L28" s="14"/>
    </row>
    <row r="29" spans="1:12" x14ac:dyDescent="0.25">
      <c r="A29" s="7" t="s">
        <v>31</v>
      </c>
      <c r="B29" s="6">
        <f>'[1]2022 показания'!E89</f>
        <v>636.95499999999993</v>
      </c>
      <c r="C29" s="6">
        <v>3397.28</v>
      </c>
      <c r="D29" s="6">
        <v>48.1</v>
      </c>
      <c r="E29" s="8">
        <f t="shared" si="0"/>
        <v>3445.38</v>
      </c>
      <c r="F29" s="9">
        <f t="shared" si="1"/>
        <v>1.540601713986072E-2</v>
      </c>
      <c r="G29" s="21"/>
      <c r="H29" s="15"/>
      <c r="I29" s="14"/>
      <c r="J29" s="14"/>
      <c r="K29" s="14"/>
      <c r="L29" s="14"/>
    </row>
    <row r="30" spans="1:12" x14ac:dyDescent="0.25">
      <c r="A30" s="7" t="s">
        <v>32</v>
      </c>
      <c r="B30" s="6">
        <f>'[1]2022 показания'!H89</f>
        <v>736.36199999999997</v>
      </c>
      <c r="C30" s="6">
        <v>3398.2</v>
      </c>
      <c r="D30" s="6">
        <v>66.599999999999994</v>
      </c>
      <c r="E30" s="8">
        <f t="shared" si="0"/>
        <v>3464.7999999999997</v>
      </c>
      <c r="F30" s="9">
        <f t="shared" si="1"/>
        <v>1.7710546063264835E-2</v>
      </c>
      <c r="G30" s="20"/>
      <c r="H30" s="15"/>
      <c r="I30" s="14"/>
      <c r="J30" s="14"/>
      <c r="K30" s="14"/>
      <c r="L30" s="14"/>
    </row>
    <row r="31" spans="1:12" x14ac:dyDescent="0.25">
      <c r="A31" s="7" t="s">
        <v>33</v>
      </c>
      <c r="B31" s="6">
        <f>'[1]2022 показания'!K89</f>
        <v>764.75500000000011</v>
      </c>
      <c r="C31" s="6">
        <v>3293.71</v>
      </c>
      <c r="D31" s="6">
        <v>0</v>
      </c>
      <c r="E31" s="8">
        <f t="shared" si="0"/>
        <v>3293.71</v>
      </c>
      <c r="F31" s="9">
        <f t="shared" si="1"/>
        <v>1.9348875078052816E-2</v>
      </c>
      <c r="G31" s="21"/>
      <c r="H31" s="15"/>
      <c r="I31" s="14"/>
      <c r="J31" s="14"/>
      <c r="K31" s="14"/>
      <c r="L31" s="14"/>
    </row>
    <row r="32" spans="1:12" x14ac:dyDescent="0.25">
      <c r="A32" s="7" t="s">
        <v>34</v>
      </c>
      <c r="B32" s="6">
        <f>'[1]2022 показания'!N89</f>
        <v>652.07899999999995</v>
      </c>
      <c r="C32" s="6">
        <v>2724.52</v>
      </c>
      <c r="D32" s="6">
        <v>626.70000000000005</v>
      </c>
      <c r="E32" s="8">
        <f t="shared" si="0"/>
        <v>3351.2200000000003</v>
      </c>
      <c r="F32" s="9">
        <f t="shared" si="1"/>
        <v>1.6214965495153007E-2</v>
      </c>
      <c r="G32" s="21"/>
      <c r="H32" s="15"/>
      <c r="I32" s="14"/>
      <c r="J32" s="14"/>
      <c r="K32" s="14"/>
      <c r="L32" s="14"/>
    </row>
    <row r="33" spans="1:12" x14ac:dyDescent="0.25">
      <c r="A33" s="7" t="s">
        <v>35</v>
      </c>
      <c r="B33" s="6">
        <f>'[1]2022 показания'!B106</f>
        <v>603.02800000000002</v>
      </c>
      <c r="C33" s="6">
        <v>2793.42</v>
      </c>
      <c r="D33" s="6">
        <v>70.5</v>
      </c>
      <c r="E33" s="8">
        <f t="shared" si="0"/>
        <v>2863.92</v>
      </c>
      <c r="F33" s="9">
        <f t="shared" si="1"/>
        <v>1.7546695903982421E-2</v>
      </c>
      <c r="G33" s="21"/>
      <c r="H33" s="15"/>
      <c r="I33" s="14"/>
      <c r="J33" s="14"/>
      <c r="K33" s="14"/>
      <c r="L33" s="14"/>
    </row>
    <row r="34" spans="1:12" x14ac:dyDescent="0.25">
      <c r="A34" s="7" t="s">
        <v>36</v>
      </c>
      <c r="B34" s="6">
        <f>'[1]2022 показания'!E106</f>
        <v>1099.502</v>
      </c>
      <c r="C34" s="6">
        <v>4259.24</v>
      </c>
      <c r="D34" s="6">
        <f>64.2+105.9</f>
        <v>170.10000000000002</v>
      </c>
      <c r="E34" s="8">
        <f t="shared" si="0"/>
        <v>4429.34</v>
      </c>
      <c r="F34" s="9">
        <f t="shared" si="1"/>
        <v>2.0685963747796885E-2</v>
      </c>
      <c r="G34" s="21"/>
      <c r="H34" s="15"/>
      <c r="I34" s="14"/>
      <c r="J34" s="14"/>
      <c r="K34" s="14"/>
      <c r="L34" s="14"/>
    </row>
    <row r="35" spans="1:12" x14ac:dyDescent="0.25">
      <c r="A35" s="7" t="s">
        <v>37</v>
      </c>
      <c r="B35" s="6">
        <f>'[1]2022 показания'!H106</f>
        <v>111.79499999999999</v>
      </c>
      <c r="C35" s="6">
        <v>331.3</v>
      </c>
      <c r="D35" s="6">
        <v>247.7</v>
      </c>
      <c r="E35" s="8">
        <f t="shared" si="0"/>
        <v>579</v>
      </c>
      <c r="F35" s="9">
        <f t="shared" si="1"/>
        <v>1.6090241796200343E-2</v>
      </c>
      <c r="G35" s="21"/>
      <c r="H35" s="15"/>
      <c r="I35" s="14"/>
      <c r="J35" s="14"/>
      <c r="K35" s="14"/>
      <c r="L35" s="14"/>
    </row>
    <row r="36" spans="1:12" x14ac:dyDescent="0.25">
      <c r="A36" s="7" t="s">
        <v>38</v>
      </c>
      <c r="B36" s="6">
        <f>'[1]2022 показания'!K106</f>
        <v>670.17100000000005</v>
      </c>
      <c r="C36" s="6">
        <v>2569.6</v>
      </c>
      <c r="D36" s="6">
        <f>155.3+69+36.4+98.7+84.6+59.8+73.6+58.7</f>
        <v>636.1</v>
      </c>
      <c r="E36" s="8">
        <f t="shared" si="0"/>
        <v>3205.7</v>
      </c>
      <c r="F36" s="9">
        <f t="shared" si="1"/>
        <v>1.7421338033294861E-2</v>
      </c>
      <c r="G36" s="21"/>
      <c r="H36" s="15"/>
      <c r="I36" s="14"/>
      <c r="J36" s="14"/>
      <c r="K36" s="14"/>
      <c r="L36" s="14"/>
    </row>
    <row r="37" spans="1:12" x14ac:dyDescent="0.25">
      <c r="A37" s="7" t="s">
        <v>39</v>
      </c>
      <c r="B37" s="6">
        <f>'[1]2022 показания'!N106</f>
        <v>823.6690000000001</v>
      </c>
      <c r="C37" s="6">
        <v>3361.22</v>
      </c>
      <c r="D37" s="6"/>
      <c r="E37" s="8">
        <f t="shared" si="0"/>
        <v>3361.22</v>
      </c>
      <c r="F37" s="9">
        <f t="shared" si="1"/>
        <v>2.0420883885414624E-2</v>
      </c>
      <c r="G37" s="21"/>
      <c r="H37" s="15"/>
      <c r="I37" s="14"/>
      <c r="J37" s="14"/>
      <c r="K37" s="14"/>
      <c r="L37" s="14"/>
    </row>
    <row r="38" spans="1:12" x14ac:dyDescent="0.25">
      <c r="A38" s="7" t="s">
        <v>40</v>
      </c>
      <c r="B38" s="6">
        <f>'[1]2022 показания'!H123</f>
        <v>1038.001</v>
      </c>
      <c r="C38" s="6">
        <v>4331.24</v>
      </c>
      <c r="D38" s="6"/>
      <c r="E38" s="8">
        <f t="shared" si="0"/>
        <v>4331.24</v>
      </c>
      <c r="F38" s="9">
        <f t="shared" si="1"/>
        <v>1.9971205320724165E-2</v>
      </c>
      <c r="G38" s="21"/>
      <c r="H38" s="15"/>
      <c r="I38" s="14"/>
      <c r="J38" s="14"/>
      <c r="K38" s="14"/>
      <c r="L38" s="14"/>
    </row>
    <row r="39" spans="1:12" x14ac:dyDescent="0.25">
      <c r="A39" s="7" t="s">
        <v>41</v>
      </c>
      <c r="B39" s="6">
        <f>'[1]2022 показания'!K123</f>
        <v>750.22</v>
      </c>
      <c r="C39" s="6">
        <v>2664.92</v>
      </c>
      <c r="D39" s="6">
        <f>412.4+116.1+168.5</f>
        <v>697</v>
      </c>
      <c r="E39" s="8">
        <f t="shared" si="0"/>
        <v>3361.92</v>
      </c>
      <c r="F39" s="9">
        <f t="shared" si="1"/>
        <v>1.859602052795228E-2</v>
      </c>
      <c r="G39" s="21"/>
      <c r="H39" s="15"/>
      <c r="I39" s="14"/>
      <c r="J39" s="14"/>
      <c r="K39" s="14"/>
      <c r="L39" s="14"/>
    </row>
    <row r="40" spans="1:12" x14ac:dyDescent="0.25">
      <c r="A40" s="7" t="s">
        <v>42</v>
      </c>
      <c r="B40" s="6">
        <f>'[1]2022 показания'!N123</f>
        <v>641.25700000000006</v>
      </c>
      <c r="C40" s="6">
        <v>3237.53</v>
      </c>
      <c r="D40" s="6">
        <v>55.5</v>
      </c>
      <c r="E40" s="8">
        <f t="shared" si="0"/>
        <v>3293.03</v>
      </c>
      <c r="F40" s="9">
        <f t="shared" si="1"/>
        <v>1.6227633314404466E-2</v>
      </c>
      <c r="G40" s="21"/>
      <c r="H40" s="15"/>
      <c r="I40" s="14"/>
      <c r="J40" s="14"/>
      <c r="K40" s="14"/>
      <c r="L40" s="14"/>
    </row>
    <row r="41" spans="1:12" x14ac:dyDescent="0.25">
      <c r="A41" s="7" t="s">
        <v>43</v>
      </c>
      <c r="B41" s="6">
        <f>'[1]2022 показания'!B140</f>
        <v>1131.2750000000001</v>
      </c>
      <c r="C41" s="6">
        <v>5737.44</v>
      </c>
      <c r="D41" s="10">
        <v>64.400000000000006</v>
      </c>
      <c r="E41" s="8">
        <f t="shared" si="0"/>
        <v>5801.8399999999992</v>
      </c>
      <c r="F41" s="9">
        <f t="shared" si="1"/>
        <v>1.6248796358856274E-2</v>
      </c>
      <c r="G41" s="21"/>
      <c r="H41" s="15"/>
      <c r="I41" s="14"/>
      <c r="J41" s="14"/>
      <c r="K41" s="14"/>
      <c r="L41" s="14"/>
    </row>
    <row r="42" spans="1:12" s="22" customFormat="1" x14ac:dyDescent="0.25">
      <c r="A42" s="7" t="s">
        <v>44</v>
      </c>
      <c r="B42" s="6">
        <f>'[1]2022 показания'!E140</f>
        <v>932.21100000000001</v>
      </c>
      <c r="C42" s="6">
        <v>4322.58</v>
      </c>
      <c r="D42" s="6">
        <v>108.4</v>
      </c>
      <c r="E42" s="8">
        <f t="shared" si="0"/>
        <v>4430.9799999999996</v>
      </c>
      <c r="F42" s="9">
        <f t="shared" si="1"/>
        <v>1.7532069655019886E-2</v>
      </c>
      <c r="G42" s="21"/>
      <c r="H42" s="15"/>
      <c r="I42" s="14"/>
      <c r="J42" s="14"/>
      <c r="K42" s="14"/>
      <c r="L42" s="14"/>
    </row>
    <row r="43" spans="1:12" s="22" customFormat="1" x14ac:dyDescent="0.25">
      <c r="A43" s="6" t="s">
        <v>45</v>
      </c>
      <c r="B43" s="6">
        <f>'[1]2022 показания'!E123</f>
        <v>154.291</v>
      </c>
      <c r="C43" s="6">
        <v>760.2</v>
      </c>
      <c r="D43" s="6"/>
      <c r="E43" s="8">
        <f t="shared" si="0"/>
        <v>760.2</v>
      </c>
      <c r="F43" s="9">
        <f t="shared" si="1"/>
        <v>1.6913421906515829E-2</v>
      </c>
      <c r="G43" s="21"/>
      <c r="H43" s="15"/>
      <c r="I43" s="14"/>
      <c r="J43" s="14"/>
      <c r="K43" s="14"/>
      <c r="L43" s="14"/>
    </row>
    <row r="44" spans="1:12" s="22" customFormat="1" x14ac:dyDescent="0.25">
      <c r="A44" s="11"/>
      <c r="B44" s="11"/>
      <c r="C44" s="11"/>
      <c r="D44" s="11"/>
      <c r="E44" s="12"/>
      <c r="F44" s="13"/>
      <c r="G44" s="14"/>
      <c r="H44" s="14"/>
      <c r="I44" s="14"/>
      <c r="J44" s="14"/>
      <c r="K44" s="14"/>
      <c r="L44" s="14"/>
    </row>
    <row r="45" spans="1:12" s="22" customFormat="1" x14ac:dyDescent="0.25">
      <c r="A45" s="11"/>
      <c r="B45" s="11"/>
      <c r="C45" s="11"/>
      <c r="D45" s="11"/>
      <c r="E45" s="12"/>
      <c r="F45" s="13"/>
      <c r="G45" s="14"/>
      <c r="H45" s="14"/>
      <c r="I45" s="14"/>
      <c r="J45" s="14"/>
      <c r="K45" s="14"/>
      <c r="L45" s="14"/>
    </row>
    <row r="46" spans="1:12" s="22" customFormat="1" x14ac:dyDescent="0.25">
      <c r="A46" s="11"/>
      <c r="B46" s="11"/>
      <c r="C46" s="11"/>
      <c r="D46" s="11"/>
      <c r="E46" s="12"/>
      <c r="F46" s="13"/>
      <c r="G46" s="14"/>
      <c r="H46" s="14"/>
      <c r="I46" s="14"/>
      <c r="J46" s="14"/>
      <c r="K46" s="14"/>
      <c r="L46" s="14"/>
    </row>
    <row r="47" spans="1:12" s="22" customFormat="1" x14ac:dyDescent="0.25">
      <c r="A47" s="11"/>
      <c r="B47" s="11"/>
      <c r="C47" s="11"/>
      <c r="D47" s="11"/>
      <c r="E47" s="12"/>
      <c r="F47" s="13"/>
      <c r="G47" s="14"/>
      <c r="H47" s="14"/>
      <c r="I47" s="14"/>
      <c r="J47" s="14"/>
      <c r="K47" s="14"/>
      <c r="L47" s="14"/>
    </row>
    <row r="48" spans="1:12" s="22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22" customFormat="1" x14ac:dyDescent="0.25">
      <c r="A49" s="14" t="s">
        <v>46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s="22" customFormat="1" x14ac:dyDescent="0.25">
      <c r="A50" s="14" t="s">
        <v>47</v>
      </c>
      <c r="B50" s="14"/>
      <c r="C50" s="14"/>
      <c r="D50" s="14"/>
      <c r="E50" s="14"/>
      <c r="F50" s="14"/>
    </row>
    <row r="51" spans="1:12" x14ac:dyDescent="0.25">
      <c r="A51" s="15" t="s">
        <v>48</v>
      </c>
      <c r="B51" s="16"/>
      <c r="C51" s="16"/>
      <c r="D51" s="14"/>
      <c r="E51" s="14"/>
      <c r="F51" s="14" t="s">
        <v>49</v>
      </c>
    </row>
    <row r="52" spans="1:12" x14ac:dyDescent="0.25">
      <c r="A52" s="15" t="s">
        <v>0</v>
      </c>
      <c r="B52" s="16"/>
      <c r="C52" s="16"/>
      <c r="D52" s="14"/>
      <c r="E52" s="14"/>
      <c r="F52" s="14"/>
    </row>
    <row r="53" spans="1:12" x14ac:dyDescent="0.25">
      <c r="A53" s="14"/>
      <c r="B53" s="14"/>
      <c r="C53" s="14"/>
      <c r="D53" s="14"/>
      <c r="E53" s="14"/>
      <c r="F53" s="14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2023-01-25T06:46:45Z</dcterms:modified>
</cp:coreProperties>
</file>